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22980" windowHeight="9528" activeTab="1"/>
  </bookViews>
  <sheets>
    <sheet name="приложение 4" sheetId="3" r:id="rId1"/>
    <sheet name="приложение 5" sheetId="4" r:id="rId2"/>
  </sheets>
  <calcPr calcId="145621" refMode="R1C1"/>
</workbook>
</file>

<file path=xl/calcChain.xml><?xml version="1.0" encoding="utf-8"?>
<calcChain xmlns="http://schemas.openxmlformats.org/spreadsheetml/2006/main">
  <c r="C19" i="4" l="1"/>
  <c r="F18" i="4"/>
  <c r="F17" i="4"/>
  <c r="F16" i="4"/>
  <c r="F15" i="4"/>
  <c r="F14" i="4"/>
  <c r="F13" i="4"/>
  <c r="F12" i="4"/>
  <c r="F11" i="4"/>
  <c r="F10" i="4"/>
  <c r="F8" i="4"/>
  <c r="F7" i="4"/>
  <c r="D55" i="3" l="1"/>
  <c r="D56" i="3" l="1"/>
  <c r="D54" i="3"/>
  <c r="D53" i="3"/>
  <c r="D50" i="3"/>
  <c r="D49" i="3"/>
  <c r="D47" i="3"/>
  <c r="D46" i="3"/>
  <c r="D44" i="3"/>
  <c r="D43" i="3"/>
  <c r="D42" i="3"/>
  <c r="D40" i="3"/>
  <c r="D38" i="3"/>
  <c r="D37" i="3"/>
  <c r="D35" i="3"/>
  <c r="D34" i="3"/>
  <c r="D33" i="3"/>
  <c r="D29" i="3"/>
  <c r="D30" i="3"/>
  <c r="D28" i="3"/>
  <c r="D26" i="3"/>
  <c r="D25" i="3"/>
  <c r="D24" i="3"/>
  <c r="D23" i="3"/>
  <c r="D22" i="3"/>
  <c r="D17" i="3"/>
  <c r="D18" i="3"/>
  <c r="D19" i="3"/>
  <c r="D21" i="3"/>
  <c r="D16" i="3"/>
  <c r="D12" i="3"/>
  <c r="D11" i="3"/>
  <c r="P61" i="3" l="1"/>
  <c r="O61" i="3"/>
  <c r="N61" i="3"/>
  <c r="M61" i="3"/>
  <c r="L61" i="3"/>
  <c r="K61" i="3"/>
  <c r="J61" i="3"/>
  <c r="I61" i="3"/>
  <c r="H61" i="3"/>
  <c r="G61" i="3"/>
  <c r="F61" i="3"/>
  <c r="E61" i="3"/>
  <c r="E63" i="3" l="1"/>
</calcChain>
</file>

<file path=xl/sharedStrings.xml><?xml version="1.0" encoding="utf-8"?>
<sst xmlns="http://schemas.openxmlformats.org/spreadsheetml/2006/main" count="219" uniqueCount="125">
  <si>
    <t>Приложение 4</t>
  </si>
  <si>
    <t>к Методике</t>
  </si>
  <si>
    <t>РЕЗУЛЬТАТЫ</t>
  </si>
  <si>
    <t>оценки качества финансового менеджмента, осуществляемого главными распорядителями бюджетных средств,</t>
  </si>
  <si>
    <t>№ п/п</t>
  </si>
  <si>
    <t>Наименование направлений оценки, показателей</t>
  </si>
  <si>
    <t xml:space="preserve">                        Оценка показателей в баллах</t>
  </si>
  <si>
    <t>Максимально возможная (MAX)</t>
  </si>
  <si>
    <t>Среднее значение (SP)</t>
  </si>
  <si>
    <t>Муниципальный Совет</t>
  </si>
  <si>
    <t>Администрация</t>
  </si>
  <si>
    <t>Департамент ЖКХ, ТиС</t>
  </si>
  <si>
    <t>Управление строительства</t>
  </si>
  <si>
    <t>МКУ "КСП ГОГР"</t>
  </si>
  <si>
    <t>Департамент финансов</t>
  </si>
  <si>
    <t>Департамент архитектуры и градостроительства</t>
  </si>
  <si>
    <t>Департамент имущественных и земельных отношений</t>
  </si>
  <si>
    <t>Управление культуры</t>
  </si>
  <si>
    <t xml:space="preserve">Департамент по ФК и С </t>
  </si>
  <si>
    <t>Департамент образования</t>
  </si>
  <si>
    <t>Планирование бюджета</t>
  </si>
  <si>
    <t>1.1</t>
  </si>
  <si>
    <t>Доля бюджетных ассигнований, представленных в программном виде (муниципальных, ведомственных программах, при их наличии)</t>
  </si>
  <si>
    <t>1.2</t>
  </si>
  <si>
    <t>Степень использования лимитов бюджетных обязательств (без учета средств вышестоящих бюджетов)</t>
  </si>
  <si>
    <t>Оценка результатов исполнения бюджета по доходам</t>
  </si>
  <si>
    <t>2.1</t>
  </si>
  <si>
    <t>Оценка результатов исполнения бюджета по расходам</t>
  </si>
  <si>
    <t>3.1</t>
  </si>
  <si>
    <t>Отклонение уточненного на отчетный финансовый год объема расходов по ГРБС за счет средств областного бюджета и бюджета городского округа по состоянию на 31 декабря отчетного года к первоначально утвержденному на отчетный финансовый год объему расходов</t>
  </si>
  <si>
    <t>3.2</t>
  </si>
  <si>
    <t>3.3</t>
  </si>
  <si>
    <t>4.1</t>
  </si>
  <si>
    <t>Эффективность управления просроченной кредиторской задолженностью</t>
  </si>
  <si>
    <t>4.2</t>
  </si>
  <si>
    <t>Эффективность управления просроченной кредиторской задолженностью бюджетных (автономных) учреждений</t>
  </si>
  <si>
    <t>4.3</t>
  </si>
  <si>
    <t>Оказание муниципальных услуг (выполнение работ)</t>
  </si>
  <si>
    <t>5.1</t>
  </si>
  <si>
    <t>Выполнение муниципальными учреждениями утвержденного муниципального задания</t>
  </si>
  <si>
    <t>5.2</t>
  </si>
  <si>
    <t>Прирост объема доходов бюджетных (автономных) учреждений от приносящей доход деятельности</t>
  </si>
  <si>
    <t>5.3</t>
  </si>
  <si>
    <t>Установление нормативных затрат</t>
  </si>
  <si>
    <t>5.4</t>
  </si>
  <si>
    <t>5.5</t>
  </si>
  <si>
    <t>Доля средств, возвращенных в бюджет городского округа муниципальными учреждениями в связи с невыполнением муниципального задания</t>
  </si>
  <si>
    <t>5.6</t>
  </si>
  <si>
    <t>Наличие результатов контроля за исполнением муниципального задания</t>
  </si>
  <si>
    <t>Учет и отчетность</t>
  </si>
  <si>
    <t>6.1</t>
  </si>
  <si>
    <t>6.2</t>
  </si>
  <si>
    <t>7.1</t>
  </si>
  <si>
    <t>Исполнение судебных актов</t>
  </si>
  <si>
    <t>8.1</t>
  </si>
  <si>
    <t>Наличие сумм, подлежащих взысканию по исполнительным документам</t>
  </si>
  <si>
    <t>8.2</t>
  </si>
  <si>
    <t>Приостановление операций по расходованию средств на лицевых счетах ГРБС и муниципальных учреждений в связи с нарушением процедур исполнения судебных актов, предусматривающих обращение взыскания на средства бюджета городского округа и средства муниципальных учреждений</t>
  </si>
  <si>
    <t>Интегральная оценка качества финансового менеджмента (КФМ)</t>
  </si>
  <si>
    <t>Максимальная оценка за качество финансового менеджмента (MAX)</t>
  </si>
  <si>
    <t>Рейтинговая оценка (R)                                                              (R = КФМ/MAX*К*400)</t>
  </si>
  <si>
    <t>Коэффициент сложности управления финансами (К)</t>
  </si>
  <si>
    <t xml:space="preserve">Средний уровень качества финансового менеджмента ГРБС (MR) </t>
  </si>
  <si>
    <t>за 2023 год</t>
  </si>
  <si>
    <t>Оценка отклонения прогноза по поступлениям (без учета безвозмездных поступлений)</t>
  </si>
  <si>
    <t>Эффективность управления дебиторской задолженностью по доходам:</t>
  </si>
  <si>
    <t>- главных администраторов доходов;</t>
  </si>
  <si>
    <t>- бюджетных (автономных) учреждений;</t>
  </si>
  <si>
    <t>- казенных учреждений</t>
  </si>
  <si>
    <t>Наличие правового  акта при управлении дебиторской задолженностью по доходам</t>
  </si>
  <si>
    <t>Принятие решений о признании дебиторской задолженности по доходам безнадежной к взысканию</t>
  </si>
  <si>
    <t>Эффективность работы администраторов доходов по взаимодействию с  ГИС ГМП</t>
  </si>
  <si>
    <t>Количество внесенных изменений в бюджетную роспись в целом по ГРБС</t>
  </si>
  <si>
    <t>Управление обязательствами в процессе исполнения бюджета городского округа</t>
  </si>
  <si>
    <t>Объем просроченной кредиторской задолженности по выплате заработной платы и пособий по социальной помощи населению</t>
  </si>
  <si>
    <t>Размещение информации о муниципальных учреждениях в ГИС «Электронный бюджет ЯО»</t>
  </si>
  <si>
    <t>Доля платежных документов ГРБС и муниципальных учреждений, не принятых к исполнению Департаментом финансов</t>
  </si>
  <si>
    <t>Соблюдение сроков представления ГРБС бюджетной (бухгалтерской) отчетности</t>
  </si>
  <si>
    <t>Качество управления активами и осуществления закупок товаров, работ и услуг для обеспечения муниципальных нужд</t>
  </si>
  <si>
    <t>Проведение инвентаризации активов и обязательств</t>
  </si>
  <si>
    <t>Недостачи и хищения муниципальной собственности</t>
  </si>
  <si>
    <t>Наличие правового акта ГРБС о порядке составления, утверждения и ведения бюджетной сметы</t>
  </si>
  <si>
    <t>Департамент по социальной поддержки населения</t>
  </si>
  <si>
    <t xml:space="preserve">                                           в т.ч. по ГРБС</t>
  </si>
  <si>
    <t>2.2</t>
  </si>
  <si>
    <t>2.3</t>
  </si>
  <si>
    <t>2.4</t>
  </si>
  <si>
    <t>2.5</t>
  </si>
  <si>
    <t>Эффективность закупочной деятельности</t>
  </si>
  <si>
    <t>7.2</t>
  </si>
  <si>
    <t>8.3</t>
  </si>
  <si>
    <t>8.4</t>
  </si>
  <si>
    <t>0</t>
  </si>
  <si>
    <t>40</t>
  </si>
  <si>
    <t>20</t>
  </si>
  <si>
    <t>30</t>
  </si>
  <si>
    <t>-</t>
  </si>
  <si>
    <t>Своевременность уточнения муниципальных программ при их наличии</t>
  </si>
  <si>
    <t>Приложение 5</t>
  </si>
  <si>
    <t>СВОДНЫЙ РЕЙТИНГ</t>
  </si>
  <si>
    <t>главных распорядителей бюджетных средств по качеству финансового менеджмента</t>
  </si>
  <si>
    <t>Место в рейтинге</t>
  </si>
  <si>
    <t>Наименование ГРБС</t>
  </si>
  <si>
    <t>Рейтинговая оценка         (R )</t>
  </si>
  <si>
    <t>Интегральная оценка качества финансового менеджемента  (КФМ)</t>
  </si>
  <si>
    <t>Максимальная оценка качества финансового меннеджмента (MAX)</t>
  </si>
  <si>
    <t>% исполнения</t>
  </si>
  <si>
    <t>группа</t>
  </si>
  <si>
    <t>Департамент по социальной поддержке населения АГОГР ЯО</t>
  </si>
  <si>
    <t>Департамент по ФК и С АГОГР ЯО</t>
  </si>
  <si>
    <t>МКУ "КСП ГОГР" ГОГР ЯО</t>
  </si>
  <si>
    <t>Муниципальный Совет ГОГР</t>
  </si>
  <si>
    <t>Департамент образования АГОГР ЯО</t>
  </si>
  <si>
    <t>Департамент ЖКХ, ТиС АГОГР ЯО</t>
  </si>
  <si>
    <t>Администрация ГОГР ЯО</t>
  </si>
  <si>
    <t>Департамент архитектуры и градостроительства АГОГР ЯО</t>
  </si>
  <si>
    <t>Департамент финансов АГОГР ЯО</t>
  </si>
  <si>
    <t>Департамент имущественных и земельных отношений АГОГР ЯО</t>
  </si>
  <si>
    <t>Управление строительства АГОГР ЯО</t>
  </si>
  <si>
    <t>Управление культуры АГОГР ЯО</t>
  </si>
  <si>
    <t>Оценка среднего уровня качества финансового менеджмента ГРБС ( MR)</t>
  </si>
  <si>
    <t>X</t>
  </si>
  <si>
    <t xml:space="preserve">90-100% - первая (1) группа </t>
  </si>
  <si>
    <t>70-89% - вторая (2) группа</t>
  </si>
  <si>
    <t>менее 70% - третья (3)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</si>
</sst>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8" fillId="0" borderId="0"/>
    <xf numFmtId="0" fontId="8" fillId="0" borderId="0"/>
    <xf numFmtId="0" fontId="1" fillId="0" borderId="0"/>
    <xf numFmtId="0" fontId="1" fillId="0" borderId="0"/>
    <xf numFmtId="165" fontId="2" fillId="0" borderId="0" applyFont="0" applyFill="0" applyBorder="0" applyAlignment="0" applyProtection="0"/>
  </cellStyleXfs>
  <cellXfs count="109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164" fontId="3" fillId="0" borderId="1" xfId="0" applyNumberFormat="1" applyFont="1" applyBorder="1" applyAlignment="1" applyProtection="1">
      <alignment horizontal="center" vertical="center"/>
    </xf>
    <xf numFmtId="164" fontId="3" fillId="0" borderId="3" xfId="0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6" fillId="0" borderId="7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3" borderId="7" xfId="0" applyFill="1" applyBorder="1"/>
    <xf numFmtId="0" fontId="6" fillId="3" borderId="7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vertical="center" wrapText="1"/>
    </xf>
    <xf numFmtId="0" fontId="6" fillId="4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center" textRotation="90" wrapText="1"/>
    </xf>
    <xf numFmtId="0" fontId="5" fillId="2" borderId="3" xfId="0" applyFont="1" applyFill="1" applyBorder="1" applyAlignment="1">
      <alignment horizontal="center" textRotation="90" wrapText="1"/>
    </xf>
    <xf numFmtId="0" fontId="5" fillId="2" borderId="7" xfId="0" applyFont="1" applyFill="1" applyBorder="1" applyAlignment="1">
      <alignment horizontal="center" textRotation="90"/>
    </xf>
    <xf numFmtId="0" fontId="6" fillId="3" borderId="7" xfId="0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5" borderId="6" xfId="0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top"/>
    </xf>
    <xf numFmtId="0" fontId="3" fillId="5" borderId="7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7" fillId="4" borderId="7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1" fontId="3" fillId="0" borderId="7" xfId="0" applyNumberFormat="1" applyFont="1" applyBorder="1" applyAlignment="1" applyProtection="1">
      <alignment horizontal="center" vertical="center"/>
    </xf>
    <xf numFmtId="1" fontId="3" fillId="0" borderId="7" xfId="0" applyNumberFormat="1" applyFont="1" applyFill="1" applyBorder="1" applyAlignment="1" applyProtection="1">
      <alignment horizontal="center" vertical="center"/>
    </xf>
    <xf numFmtId="1" fontId="3" fillId="5" borderId="7" xfId="0" applyNumberFormat="1" applyFont="1" applyFill="1" applyBorder="1" applyAlignment="1" applyProtection="1">
      <alignment horizontal="center" vertical="center"/>
    </xf>
    <xf numFmtId="1" fontId="3" fillId="0" borderId="2" xfId="0" applyNumberFormat="1" applyFont="1" applyBorder="1" applyAlignment="1" applyProtection="1">
      <alignment horizontal="center" vertical="center"/>
    </xf>
    <xf numFmtId="1" fontId="0" fillId="0" borderId="0" xfId="0" applyNumberFormat="1"/>
    <xf numFmtId="0" fontId="6" fillId="0" borderId="1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vertical="center" wrapText="1"/>
    </xf>
    <xf numFmtId="0" fontId="6" fillId="4" borderId="6" xfId="0" applyFont="1" applyFill="1" applyBorder="1" applyAlignment="1">
      <alignment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4" borderId="7" xfId="0" applyFont="1" applyFill="1" applyBorder="1" applyAlignment="1">
      <alignment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3" fillId="5" borderId="7" xfId="0" applyNumberFormat="1" applyFont="1" applyFill="1" applyBorder="1" applyAlignment="1">
      <alignment horizontal="center" vertical="center" wrapText="1"/>
    </xf>
    <xf numFmtId="1" fontId="3" fillId="5" borderId="5" xfId="0" applyNumberFormat="1" applyFont="1" applyFill="1" applyBorder="1" applyAlignment="1">
      <alignment horizontal="center" vertical="center"/>
    </xf>
    <xf numFmtId="1" fontId="3" fillId="5" borderId="7" xfId="0" applyNumberFormat="1" applyFont="1" applyFill="1" applyBorder="1" applyAlignment="1">
      <alignment horizontal="center" vertical="center"/>
    </xf>
    <xf numFmtId="1" fontId="3" fillId="4" borderId="7" xfId="0" applyNumberFormat="1" applyFont="1" applyFill="1" applyBorder="1" applyAlignment="1">
      <alignment horizontal="center" vertical="center"/>
    </xf>
    <xf numFmtId="1" fontId="3" fillId="5" borderId="6" xfId="0" applyNumberFormat="1" applyFont="1" applyFill="1" applyBorder="1" applyAlignment="1">
      <alignment horizontal="center" vertical="center"/>
    </xf>
    <xf numFmtId="1" fontId="3" fillId="5" borderId="7" xfId="0" applyNumberFormat="1" applyFont="1" applyFill="1" applyBorder="1" applyAlignment="1">
      <alignment horizontal="center" vertical="center" wrapText="1"/>
    </xf>
    <xf numFmtId="1" fontId="6" fillId="5" borderId="1" xfId="0" applyNumberFormat="1" applyFont="1" applyFill="1" applyBorder="1" applyAlignment="1">
      <alignment horizontal="center" vertical="center" wrapText="1"/>
    </xf>
    <xf numFmtId="1" fontId="6" fillId="5" borderId="7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49" fontId="6" fillId="4" borderId="0" xfId="0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vertical="center" wrapText="1"/>
    </xf>
    <xf numFmtId="0" fontId="9" fillId="4" borderId="0" xfId="0" applyFont="1" applyFill="1" applyBorder="1" applyAlignment="1">
      <alignment horizontal="center" vertical="center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49" fontId="6" fillId="4" borderId="5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4" borderId="6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3" fillId="6" borderId="6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1" fontId="3" fillId="0" borderId="7" xfId="0" applyNumberFormat="1" applyFont="1" applyBorder="1" applyAlignment="1">
      <alignment horizontal="center" vertical="center"/>
    </xf>
    <xf numFmtId="1" fontId="3" fillId="7" borderId="7" xfId="0" applyNumberFormat="1" applyFont="1" applyFill="1" applyBorder="1" applyAlignment="1" applyProtection="1">
      <alignment horizontal="center" vertical="center"/>
    </xf>
    <xf numFmtId="1" fontId="3" fillId="8" borderId="7" xfId="0" applyNumberFormat="1" applyFont="1" applyFill="1" applyBorder="1" applyAlignment="1" applyProtection="1">
      <alignment horizontal="center" vertical="center"/>
    </xf>
    <xf numFmtId="1" fontId="3" fillId="9" borderId="7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3"/>
  <sheetViews>
    <sheetView topLeftCell="A58" workbookViewId="0">
      <selection activeCell="Q61" sqref="Q61"/>
    </sheetView>
  </sheetViews>
  <sheetFormatPr defaultRowHeight="14.4" x14ac:dyDescent="0.3"/>
  <cols>
    <col min="1" max="1" width="6.33203125" customWidth="1"/>
    <col min="2" max="2" width="34.88671875" customWidth="1"/>
    <col min="4" max="4" width="8.77734375" customWidth="1"/>
    <col min="5" max="5" width="9.33203125" customWidth="1"/>
    <col min="6" max="6" width="9.109375" customWidth="1"/>
    <col min="7" max="7" width="8.77734375" customWidth="1"/>
    <col min="8" max="8" width="8.6640625" customWidth="1"/>
    <col min="17" max="17" width="12.109375" customWidth="1"/>
  </cols>
  <sheetData>
    <row r="1" spans="1:16" ht="15.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  <c r="N1" s="1"/>
      <c r="O1" s="1" t="s">
        <v>0</v>
      </c>
      <c r="P1" s="1"/>
    </row>
    <row r="2" spans="1:16" ht="15.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 t="s">
        <v>1</v>
      </c>
      <c r="P2" s="1"/>
    </row>
    <row r="3" spans="1:16" ht="18" x14ac:dyDescent="0.35">
      <c r="A3" s="3"/>
      <c r="B3" s="3"/>
      <c r="C3" s="3"/>
      <c r="D3" s="3"/>
      <c r="E3" s="3"/>
      <c r="F3" s="3" t="s">
        <v>2</v>
      </c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18" x14ac:dyDescent="0.35">
      <c r="A4" s="3"/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8" x14ac:dyDescent="0.35">
      <c r="A5" s="3"/>
      <c r="B5" s="3"/>
      <c r="C5" s="3"/>
      <c r="D5" s="3"/>
      <c r="E5" s="3"/>
      <c r="F5" s="3" t="s">
        <v>63</v>
      </c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15.6" x14ac:dyDescent="0.3">
      <c r="A6" s="90" t="s">
        <v>4</v>
      </c>
      <c r="B6" s="90" t="s">
        <v>5</v>
      </c>
      <c r="C6" s="87" t="s">
        <v>6</v>
      </c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9"/>
    </row>
    <row r="7" spans="1:16" ht="15.6" x14ac:dyDescent="0.3">
      <c r="A7" s="97"/>
      <c r="B7" s="97"/>
      <c r="C7" s="90" t="s">
        <v>7</v>
      </c>
      <c r="D7" s="92" t="s">
        <v>8</v>
      </c>
      <c r="E7" s="94" t="s">
        <v>83</v>
      </c>
      <c r="F7" s="95"/>
      <c r="G7" s="95"/>
      <c r="H7" s="95"/>
      <c r="I7" s="95"/>
      <c r="J7" s="95"/>
      <c r="K7" s="95"/>
      <c r="L7" s="95"/>
      <c r="M7" s="95"/>
      <c r="N7" s="95"/>
      <c r="O7" s="95"/>
      <c r="P7" s="96"/>
    </row>
    <row r="8" spans="1:16" ht="222" customHeight="1" x14ac:dyDescent="0.3">
      <c r="A8" s="91"/>
      <c r="B8" s="91"/>
      <c r="C8" s="91"/>
      <c r="D8" s="93"/>
      <c r="E8" s="20" t="s">
        <v>9</v>
      </c>
      <c r="F8" s="20" t="s">
        <v>10</v>
      </c>
      <c r="G8" s="21" t="s">
        <v>11</v>
      </c>
      <c r="H8" s="20" t="s">
        <v>12</v>
      </c>
      <c r="I8" s="21" t="s">
        <v>13</v>
      </c>
      <c r="J8" s="20" t="s">
        <v>14</v>
      </c>
      <c r="K8" s="21" t="s">
        <v>15</v>
      </c>
      <c r="L8" s="20" t="s">
        <v>16</v>
      </c>
      <c r="M8" s="21" t="s">
        <v>82</v>
      </c>
      <c r="N8" s="20" t="s">
        <v>17</v>
      </c>
      <c r="O8" s="22" t="s">
        <v>18</v>
      </c>
      <c r="P8" s="22" t="s">
        <v>19</v>
      </c>
    </row>
    <row r="9" spans="1:16" ht="15.6" x14ac:dyDescent="0.3">
      <c r="A9" s="11">
        <v>1</v>
      </c>
      <c r="B9" s="12">
        <v>2</v>
      </c>
      <c r="C9" s="5">
        <v>3</v>
      </c>
      <c r="D9" s="6">
        <v>4</v>
      </c>
      <c r="E9" s="5">
        <v>5</v>
      </c>
      <c r="F9" s="5">
        <v>6</v>
      </c>
      <c r="G9" s="6">
        <v>7</v>
      </c>
      <c r="H9" s="5">
        <v>8</v>
      </c>
      <c r="I9" s="6">
        <v>9</v>
      </c>
      <c r="J9" s="5">
        <v>10</v>
      </c>
      <c r="K9" s="6">
        <v>11</v>
      </c>
      <c r="L9" s="5">
        <v>12</v>
      </c>
      <c r="M9" s="6">
        <v>13</v>
      </c>
      <c r="N9" s="5">
        <v>14</v>
      </c>
      <c r="O9" s="7">
        <v>15</v>
      </c>
      <c r="P9" s="7">
        <v>16</v>
      </c>
    </row>
    <row r="10" spans="1:16" ht="25.8" customHeight="1" x14ac:dyDescent="0.3">
      <c r="A10" s="23">
        <v>1</v>
      </c>
      <c r="B10" s="17" t="s">
        <v>20</v>
      </c>
      <c r="C10" s="37"/>
      <c r="D10" s="37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62.4" customHeight="1" x14ac:dyDescent="0.3">
      <c r="A11" s="48" t="s">
        <v>21</v>
      </c>
      <c r="B11" s="50" t="s">
        <v>22</v>
      </c>
      <c r="C11" s="27">
        <v>40</v>
      </c>
      <c r="D11" s="58">
        <f>(F11+G11+H11+K11+L11+M11+O11)/8</f>
        <v>23.75</v>
      </c>
      <c r="E11" s="27" t="s">
        <v>96</v>
      </c>
      <c r="F11" s="27">
        <v>0</v>
      </c>
      <c r="G11" s="27">
        <v>40</v>
      </c>
      <c r="H11" s="27">
        <v>40</v>
      </c>
      <c r="I11" s="27" t="s">
        <v>96</v>
      </c>
      <c r="J11" s="27" t="s">
        <v>96</v>
      </c>
      <c r="K11" s="27">
        <v>0</v>
      </c>
      <c r="L11" s="27">
        <v>40</v>
      </c>
      <c r="M11" s="27">
        <v>40</v>
      </c>
      <c r="N11" s="27">
        <v>0</v>
      </c>
      <c r="O11" s="27">
        <v>30</v>
      </c>
      <c r="P11" s="27">
        <v>0</v>
      </c>
    </row>
    <row r="12" spans="1:16" ht="65.400000000000006" customHeight="1" x14ac:dyDescent="0.3">
      <c r="A12" s="74" t="s">
        <v>23</v>
      </c>
      <c r="B12" s="75" t="s">
        <v>24</v>
      </c>
      <c r="C12" s="33">
        <v>40</v>
      </c>
      <c r="D12" s="59">
        <f>(E12+F12+G12+H12+I12+J12+K12+L12+M12+N12+O12+P12)/12</f>
        <v>37.5</v>
      </c>
      <c r="E12" s="33">
        <v>40</v>
      </c>
      <c r="F12" s="33">
        <v>40</v>
      </c>
      <c r="G12" s="33">
        <v>40</v>
      </c>
      <c r="H12" s="33">
        <v>30</v>
      </c>
      <c r="I12" s="33">
        <v>40</v>
      </c>
      <c r="J12" s="33">
        <v>40</v>
      </c>
      <c r="K12" s="33">
        <v>20</v>
      </c>
      <c r="L12" s="33">
        <v>40</v>
      </c>
      <c r="M12" s="33">
        <v>40</v>
      </c>
      <c r="N12" s="33">
        <v>40</v>
      </c>
      <c r="O12" s="33">
        <v>40</v>
      </c>
      <c r="P12" s="33">
        <v>40</v>
      </c>
    </row>
    <row r="13" spans="1:16" ht="13.2" hidden="1" customHeight="1" x14ac:dyDescent="0.3">
      <c r="A13" s="74"/>
      <c r="B13" s="75"/>
      <c r="C13" s="33">
        <v>40</v>
      </c>
      <c r="D13" s="59">
        <v>37</v>
      </c>
      <c r="E13" s="33">
        <v>40</v>
      </c>
      <c r="F13" s="33">
        <v>40</v>
      </c>
      <c r="G13" s="33">
        <v>40</v>
      </c>
      <c r="H13" s="33">
        <v>30</v>
      </c>
      <c r="I13" s="33">
        <v>40</v>
      </c>
      <c r="J13" s="33">
        <v>40</v>
      </c>
      <c r="K13" s="33">
        <v>20</v>
      </c>
      <c r="L13" s="33">
        <v>40</v>
      </c>
      <c r="M13" s="33">
        <v>40</v>
      </c>
      <c r="N13" s="33">
        <v>40</v>
      </c>
      <c r="O13" s="33">
        <v>40</v>
      </c>
      <c r="P13" s="33">
        <v>40</v>
      </c>
    </row>
    <row r="14" spans="1:16" ht="15.6" hidden="1" x14ac:dyDescent="0.3">
      <c r="A14" s="74"/>
      <c r="B14" s="75"/>
      <c r="C14" s="35"/>
      <c r="D14" s="60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</row>
    <row r="15" spans="1:16" ht="27.6" x14ac:dyDescent="0.3">
      <c r="A15" s="24">
        <v>2</v>
      </c>
      <c r="B15" s="17" t="s">
        <v>25</v>
      </c>
      <c r="C15" s="36"/>
      <c r="D15" s="36"/>
      <c r="E15" s="29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</row>
    <row r="16" spans="1:16" ht="54.6" customHeight="1" x14ac:dyDescent="0.3">
      <c r="A16" s="74" t="s">
        <v>26</v>
      </c>
      <c r="B16" s="75" t="s">
        <v>64</v>
      </c>
      <c r="C16" s="34">
        <v>20</v>
      </c>
      <c r="D16" s="34">
        <f>(E16+F16+G16+H16+I16+J16+K16+L16+M16+N16+O16+P16)/12</f>
        <v>20</v>
      </c>
      <c r="E16" s="34">
        <v>20</v>
      </c>
      <c r="F16" s="34">
        <v>20</v>
      </c>
      <c r="G16" s="34">
        <v>20</v>
      </c>
      <c r="H16" s="34">
        <v>20</v>
      </c>
      <c r="I16" s="34">
        <v>20</v>
      </c>
      <c r="J16" s="34">
        <v>20</v>
      </c>
      <c r="K16" s="34">
        <v>20</v>
      </c>
      <c r="L16" s="34">
        <v>20</v>
      </c>
      <c r="M16" s="34">
        <v>20</v>
      </c>
      <c r="N16" s="34">
        <v>20</v>
      </c>
      <c r="O16" s="34">
        <v>20</v>
      </c>
      <c r="P16" s="34">
        <v>20</v>
      </c>
    </row>
    <row r="17" spans="1:16" ht="14.4" hidden="1" customHeight="1" x14ac:dyDescent="0.3">
      <c r="A17" s="74"/>
      <c r="B17" s="75"/>
      <c r="C17" s="34">
        <v>20</v>
      </c>
      <c r="D17" s="34">
        <f t="shared" ref="D17:D21" si="0">(E17+F17+G17+H17+I17+J17+K17+L17+M17+N17+O17+P17)/12</f>
        <v>18.333333333333332</v>
      </c>
      <c r="E17" s="34">
        <v>20</v>
      </c>
      <c r="F17" s="34">
        <v>20</v>
      </c>
      <c r="G17" s="34">
        <v>15</v>
      </c>
      <c r="H17" s="34">
        <v>20</v>
      </c>
      <c r="I17" s="34">
        <v>20</v>
      </c>
      <c r="J17" s="34">
        <v>20</v>
      </c>
      <c r="K17" s="34">
        <v>20</v>
      </c>
      <c r="L17" s="34">
        <v>20</v>
      </c>
      <c r="M17" s="34">
        <v>5</v>
      </c>
      <c r="N17" s="34">
        <v>20</v>
      </c>
      <c r="O17" s="34">
        <v>20</v>
      </c>
      <c r="P17" s="34">
        <v>20</v>
      </c>
    </row>
    <row r="18" spans="1:16" ht="7.8" hidden="1" customHeight="1" x14ac:dyDescent="0.3">
      <c r="A18" s="74"/>
      <c r="B18" s="75"/>
      <c r="C18" s="34">
        <v>20</v>
      </c>
      <c r="D18" s="34">
        <f t="shared" si="0"/>
        <v>18.333333333333332</v>
      </c>
      <c r="E18" s="34">
        <v>20</v>
      </c>
      <c r="F18" s="34">
        <v>20</v>
      </c>
      <c r="G18" s="34">
        <v>15</v>
      </c>
      <c r="H18" s="34">
        <v>20</v>
      </c>
      <c r="I18" s="34">
        <v>20</v>
      </c>
      <c r="J18" s="34">
        <v>20</v>
      </c>
      <c r="K18" s="34">
        <v>20</v>
      </c>
      <c r="L18" s="34">
        <v>20</v>
      </c>
      <c r="M18" s="34">
        <v>5</v>
      </c>
      <c r="N18" s="34">
        <v>20</v>
      </c>
      <c r="O18" s="34">
        <v>20</v>
      </c>
      <c r="P18" s="34">
        <v>20</v>
      </c>
    </row>
    <row r="19" spans="1:16" ht="2.4" hidden="1" customHeight="1" x14ac:dyDescent="0.3">
      <c r="A19" s="74"/>
      <c r="B19" s="86"/>
      <c r="C19" s="34">
        <v>20</v>
      </c>
      <c r="D19" s="34">
        <f t="shared" si="0"/>
        <v>18.333333333333332</v>
      </c>
      <c r="E19" s="34">
        <v>20</v>
      </c>
      <c r="F19" s="34">
        <v>20</v>
      </c>
      <c r="G19" s="34">
        <v>15</v>
      </c>
      <c r="H19" s="34">
        <v>20</v>
      </c>
      <c r="I19" s="34">
        <v>20</v>
      </c>
      <c r="J19" s="34">
        <v>20</v>
      </c>
      <c r="K19" s="34">
        <v>20</v>
      </c>
      <c r="L19" s="34">
        <v>20</v>
      </c>
      <c r="M19" s="34">
        <v>5</v>
      </c>
      <c r="N19" s="34">
        <v>20</v>
      </c>
      <c r="O19" s="34">
        <v>20</v>
      </c>
      <c r="P19" s="34">
        <v>20</v>
      </c>
    </row>
    <row r="20" spans="1:16" ht="41.4" x14ac:dyDescent="0.3">
      <c r="A20" s="72" t="s">
        <v>84</v>
      </c>
      <c r="B20" s="18" t="s">
        <v>65</v>
      </c>
      <c r="C20" s="35"/>
      <c r="D20" s="56"/>
      <c r="E20" s="38"/>
      <c r="F20" s="35"/>
      <c r="G20" s="35"/>
      <c r="H20" s="35"/>
      <c r="I20" s="38"/>
      <c r="J20" s="35"/>
      <c r="K20" s="35"/>
      <c r="L20" s="35"/>
      <c r="M20" s="35"/>
      <c r="N20" s="35"/>
      <c r="O20" s="35"/>
      <c r="P20" s="35"/>
    </row>
    <row r="21" spans="1:16" ht="15.6" x14ac:dyDescent="0.3">
      <c r="A21" s="73"/>
      <c r="B21" s="19" t="s">
        <v>66</v>
      </c>
      <c r="C21" s="30">
        <v>20</v>
      </c>
      <c r="D21" s="34">
        <f t="shared" si="0"/>
        <v>15</v>
      </c>
      <c r="E21" s="30">
        <v>20</v>
      </c>
      <c r="F21" s="30">
        <v>20</v>
      </c>
      <c r="G21" s="30">
        <v>20</v>
      </c>
      <c r="H21" s="30">
        <v>0</v>
      </c>
      <c r="I21" s="30">
        <v>20</v>
      </c>
      <c r="J21" s="30">
        <v>20</v>
      </c>
      <c r="K21" s="30">
        <v>20</v>
      </c>
      <c r="L21" s="30">
        <v>0</v>
      </c>
      <c r="M21" s="30">
        <v>20</v>
      </c>
      <c r="N21" s="30">
        <v>0</v>
      </c>
      <c r="O21" s="30">
        <v>20</v>
      </c>
      <c r="P21" s="30">
        <v>20</v>
      </c>
    </row>
    <row r="22" spans="1:16" ht="27.6" x14ac:dyDescent="0.3">
      <c r="A22" s="73"/>
      <c r="B22" s="18" t="s">
        <v>67</v>
      </c>
      <c r="C22" s="33">
        <v>20</v>
      </c>
      <c r="D22" s="59">
        <f>(F22+G22+H22+M22+N22+O22+P22)/7</f>
        <v>8.5714285714285712</v>
      </c>
      <c r="E22" s="33" t="s">
        <v>96</v>
      </c>
      <c r="F22" s="33">
        <v>0</v>
      </c>
      <c r="G22" s="33">
        <v>0</v>
      </c>
      <c r="H22" s="33">
        <v>20</v>
      </c>
      <c r="I22" s="33" t="s">
        <v>96</v>
      </c>
      <c r="J22" s="33" t="s">
        <v>96</v>
      </c>
      <c r="K22" s="33" t="s">
        <v>96</v>
      </c>
      <c r="L22" s="33" t="s">
        <v>96</v>
      </c>
      <c r="M22" s="33">
        <v>20</v>
      </c>
      <c r="N22" s="33">
        <v>0</v>
      </c>
      <c r="O22" s="33">
        <v>20</v>
      </c>
      <c r="P22" s="33">
        <v>0</v>
      </c>
    </row>
    <row r="23" spans="1:16" ht="15.6" x14ac:dyDescent="0.3">
      <c r="A23" s="73"/>
      <c r="B23" s="18" t="s">
        <v>68</v>
      </c>
      <c r="C23" s="33">
        <v>20</v>
      </c>
      <c r="D23" s="59">
        <f>(F23+H23+N23+O23+P23)/5</f>
        <v>8</v>
      </c>
      <c r="E23" s="33" t="s">
        <v>96</v>
      </c>
      <c r="F23" s="33">
        <v>0</v>
      </c>
      <c r="G23" s="33" t="s">
        <v>96</v>
      </c>
      <c r="H23" s="33">
        <v>0</v>
      </c>
      <c r="I23" s="33" t="s">
        <v>96</v>
      </c>
      <c r="J23" s="33" t="s">
        <v>96</v>
      </c>
      <c r="K23" s="33" t="s">
        <v>96</v>
      </c>
      <c r="L23" s="33" t="s">
        <v>96</v>
      </c>
      <c r="M23" s="33" t="s">
        <v>96</v>
      </c>
      <c r="N23" s="33">
        <v>0</v>
      </c>
      <c r="O23" s="33">
        <v>20</v>
      </c>
      <c r="P23" s="33">
        <v>20</v>
      </c>
    </row>
    <row r="24" spans="1:16" ht="41.4" x14ac:dyDescent="0.3">
      <c r="A24" s="25" t="s">
        <v>85</v>
      </c>
      <c r="B24" s="18" t="s">
        <v>69</v>
      </c>
      <c r="C24" s="33">
        <v>20</v>
      </c>
      <c r="D24" s="59">
        <f>(E24+F24+G24+H24+I24+J24+K24+L24+M24+N24+O24+P24)/12</f>
        <v>16.666666666666668</v>
      </c>
      <c r="E24" s="33">
        <v>0</v>
      </c>
      <c r="F24" s="33">
        <v>20</v>
      </c>
      <c r="G24" s="33">
        <v>20</v>
      </c>
      <c r="H24" s="33">
        <v>20</v>
      </c>
      <c r="I24" s="33">
        <v>0</v>
      </c>
      <c r="J24" s="33">
        <v>20</v>
      </c>
      <c r="K24" s="33">
        <v>20</v>
      </c>
      <c r="L24" s="33">
        <v>20</v>
      </c>
      <c r="M24" s="33">
        <v>20</v>
      </c>
      <c r="N24" s="33">
        <v>20</v>
      </c>
      <c r="O24" s="33">
        <v>20</v>
      </c>
      <c r="P24" s="33">
        <v>20</v>
      </c>
    </row>
    <row r="25" spans="1:16" ht="41.4" x14ac:dyDescent="0.3">
      <c r="A25" s="25" t="s">
        <v>86</v>
      </c>
      <c r="B25" s="18" t="s">
        <v>70</v>
      </c>
      <c r="C25" s="33">
        <v>20</v>
      </c>
      <c r="D25" s="59">
        <f>(E25+F25+G25+H25+I25+J25+K25+L25+M25+N25+O25+P25)/12</f>
        <v>15</v>
      </c>
      <c r="E25" s="33">
        <v>20</v>
      </c>
      <c r="F25" s="33">
        <v>20</v>
      </c>
      <c r="G25" s="33">
        <v>20</v>
      </c>
      <c r="H25" s="33">
        <v>0</v>
      </c>
      <c r="I25" s="33">
        <v>20</v>
      </c>
      <c r="J25" s="33">
        <v>20</v>
      </c>
      <c r="K25" s="33">
        <v>20</v>
      </c>
      <c r="L25" s="33">
        <v>0</v>
      </c>
      <c r="M25" s="33">
        <v>20</v>
      </c>
      <c r="N25" s="33">
        <v>0</v>
      </c>
      <c r="O25" s="33">
        <v>20</v>
      </c>
      <c r="P25" s="33">
        <v>20</v>
      </c>
    </row>
    <row r="26" spans="1:16" ht="55.8" customHeight="1" x14ac:dyDescent="0.3">
      <c r="A26" s="48" t="s">
        <v>87</v>
      </c>
      <c r="B26" s="49" t="s">
        <v>71</v>
      </c>
      <c r="C26" s="30">
        <v>40</v>
      </c>
      <c r="D26" s="61">
        <f>(F26+G26+H26+J26+K26+L26+P26)/7</f>
        <v>22.857142857142858</v>
      </c>
      <c r="E26" s="30" t="s">
        <v>96</v>
      </c>
      <c r="F26" s="30">
        <v>20</v>
      </c>
      <c r="G26" s="30">
        <v>20</v>
      </c>
      <c r="H26" s="30">
        <v>20</v>
      </c>
      <c r="I26" s="30" t="s">
        <v>96</v>
      </c>
      <c r="J26" s="30">
        <v>20</v>
      </c>
      <c r="K26" s="30">
        <v>20</v>
      </c>
      <c r="L26" s="30">
        <v>20</v>
      </c>
      <c r="M26" s="30" t="s">
        <v>96</v>
      </c>
      <c r="N26" s="30" t="s">
        <v>96</v>
      </c>
      <c r="O26" s="30" t="s">
        <v>96</v>
      </c>
      <c r="P26" s="30">
        <v>40</v>
      </c>
    </row>
    <row r="27" spans="1:16" ht="27.6" x14ac:dyDescent="0.3">
      <c r="A27" s="24">
        <v>3</v>
      </c>
      <c r="B27" s="17" t="s">
        <v>27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</row>
    <row r="28" spans="1:16" ht="121.8" customHeight="1" x14ac:dyDescent="0.3">
      <c r="A28" s="74" t="s">
        <v>28</v>
      </c>
      <c r="B28" s="75" t="s">
        <v>29</v>
      </c>
      <c r="C28" s="57" t="s">
        <v>93</v>
      </c>
      <c r="D28" s="62">
        <f>(E28+F28+G28+H28+I28+J28+K28+L28+M28+N28+O28+P28)/12</f>
        <v>33.333333333333336</v>
      </c>
      <c r="E28" s="57" t="s">
        <v>93</v>
      </c>
      <c r="F28" s="57" t="s">
        <v>94</v>
      </c>
      <c r="G28" s="57" t="s">
        <v>95</v>
      </c>
      <c r="H28" s="57" t="s">
        <v>92</v>
      </c>
      <c r="I28" s="57" t="s">
        <v>95</v>
      </c>
      <c r="J28" s="57" t="s">
        <v>93</v>
      </c>
      <c r="K28" s="57" t="s">
        <v>93</v>
      </c>
      <c r="L28" s="57" t="s">
        <v>93</v>
      </c>
      <c r="M28" s="57" t="s">
        <v>93</v>
      </c>
      <c r="N28" s="57" t="s">
        <v>93</v>
      </c>
      <c r="O28" s="57" t="s">
        <v>93</v>
      </c>
      <c r="P28" s="57" t="s">
        <v>93</v>
      </c>
    </row>
    <row r="29" spans="1:16" ht="14.4" hidden="1" customHeight="1" x14ac:dyDescent="0.3">
      <c r="A29" s="74"/>
      <c r="B29" s="75"/>
      <c r="C29" s="31" t="s">
        <v>93</v>
      </c>
      <c r="D29" s="62">
        <f t="shared" ref="D29:D30" si="1">(E29+F29+G29+H29+I29+J29+K29+L29+M29+N29+O29+P29)/12</f>
        <v>33.333333333333336</v>
      </c>
      <c r="E29" s="31" t="s">
        <v>93</v>
      </c>
      <c r="F29" s="31" t="s">
        <v>94</v>
      </c>
      <c r="G29" s="31" t="s">
        <v>95</v>
      </c>
      <c r="H29" s="31" t="s">
        <v>92</v>
      </c>
      <c r="I29" s="31" t="s">
        <v>95</v>
      </c>
      <c r="J29" s="31" t="s">
        <v>93</v>
      </c>
      <c r="K29" s="31" t="s">
        <v>93</v>
      </c>
      <c r="L29" s="31" t="s">
        <v>93</v>
      </c>
      <c r="M29" s="31" t="s">
        <v>93</v>
      </c>
      <c r="N29" s="31" t="s">
        <v>93</v>
      </c>
      <c r="O29" s="31" t="s">
        <v>93</v>
      </c>
      <c r="P29" s="31" t="s">
        <v>93</v>
      </c>
    </row>
    <row r="30" spans="1:16" ht="48.6" customHeight="1" x14ac:dyDescent="0.3">
      <c r="A30" s="48" t="s">
        <v>30</v>
      </c>
      <c r="B30" s="49" t="s">
        <v>72</v>
      </c>
      <c r="C30" s="27">
        <v>40</v>
      </c>
      <c r="D30" s="62">
        <f t="shared" si="1"/>
        <v>28.333333333333332</v>
      </c>
      <c r="E30" s="27">
        <v>40</v>
      </c>
      <c r="F30" s="27">
        <v>20</v>
      </c>
      <c r="G30" s="27">
        <v>30</v>
      </c>
      <c r="H30" s="27">
        <v>20</v>
      </c>
      <c r="I30" s="27">
        <v>40</v>
      </c>
      <c r="J30" s="27">
        <v>40</v>
      </c>
      <c r="K30" s="27">
        <v>40</v>
      </c>
      <c r="L30" s="27">
        <v>30</v>
      </c>
      <c r="M30" s="27">
        <v>40</v>
      </c>
      <c r="N30" s="27">
        <v>20</v>
      </c>
      <c r="O30" s="27">
        <v>20</v>
      </c>
      <c r="P30" s="27">
        <v>0</v>
      </c>
    </row>
    <row r="31" spans="1:16" ht="67.8" customHeight="1" x14ac:dyDescent="0.3">
      <c r="A31" s="48" t="s">
        <v>31</v>
      </c>
      <c r="B31" s="49" t="s">
        <v>97</v>
      </c>
      <c r="C31" s="33">
        <v>40</v>
      </c>
      <c r="D31" s="59">
        <v>0</v>
      </c>
      <c r="E31" s="33" t="s">
        <v>96</v>
      </c>
      <c r="F31" s="33">
        <v>0</v>
      </c>
      <c r="G31" s="33">
        <v>0</v>
      </c>
      <c r="H31" s="33">
        <v>0</v>
      </c>
      <c r="I31" s="33" t="s">
        <v>96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</row>
    <row r="32" spans="1:16" ht="48" customHeight="1" x14ac:dyDescent="0.3">
      <c r="A32" s="24">
        <v>4</v>
      </c>
      <c r="B32" s="17" t="s">
        <v>73</v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</row>
    <row r="33" spans="1:16" ht="55.8" customHeight="1" x14ac:dyDescent="0.3">
      <c r="A33" s="48" t="s">
        <v>32</v>
      </c>
      <c r="B33" s="49" t="s">
        <v>33</v>
      </c>
      <c r="C33" s="27">
        <v>40</v>
      </c>
      <c r="D33" s="58">
        <f>(E33+F33+G33+H33+I33+J33+K33+L33+M33+N33+O33+P33)/12</f>
        <v>39.166666666666664</v>
      </c>
      <c r="E33" s="27">
        <v>40</v>
      </c>
      <c r="F33" s="27">
        <v>40</v>
      </c>
      <c r="G33" s="27">
        <v>40</v>
      </c>
      <c r="H33" s="27">
        <v>30</v>
      </c>
      <c r="I33" s="27">
        <v>40</v>
      </c>
      <c r="J33" s="27">
        <v>40</v>
      </c>
      <c r="K33" s="27">
        <v>40</v>
      </c>
      <c r="L33" s="27">
        <v>40</v>
      </c>
      <c r="M33" s="27">
        <v>40</v>
      </c>
      <c r="N33" s="27">
        <v>40</v>
      </c>
      <c r="O33" s="27">
        <v>40</v>
      </c>
      <c r="P33" s="27">
        <v>40</v>
      </c>
    </row>
    <row r="34" spans="1:16" ht="73.8" customHeight="1" x14ac:dyDescent="0.3">
      <c r="A34" s="48" t="s">
        <v>34</v>
      </c>
      <c r="B34" s="49" t="s">
        <v>35</v>
      </c>
      <c r="C34" s="33">
        <v>40</v>
      </c>
      <c r="D34" s="33">
        <f>(F34+G34+H34+M34+N34+O34+P34)/7</f>
        <v>40</v>
      </c>
      <c r="E34" s="33" t="s">
        <v>96</v>
      </c>
      <c r="F34" s="33">
        <v>40</v>
      </c>
      <c r="G34" s="33">
        <v>40</v>
      </c>
      <c r="H34" s="33">
        <v>40</v>
      </c>
      <c r="I34" s="33" t="s">
        <v>96</v>
      </c>
      <c r="J34" s="33" t="s">
        <v>96</v>
      </c>
      <c r="K34" s="33" t="s">
        <v>96</v>
      </c>
      <c r="L34" s="33" t="s">
        <v>96</v>
      </c>
      <c r="M34" s="33">
        <v>40</v>
      </c>
      <c r="N34" s="33">
        <v>40</v>
      </c>
      <c r="O34" s="33">
        <v>40</v>
      </c>
      <c r="P34" s="33">
        <v>40</v>
      </c>
    </row>
    <row r="35" spans="1:16" ht="79.2" customHeight="1" x14ac:dyDescent="0.3">
      <c r="A35" s="48" t="s">
        <v>36</v>
      </c>
      <c r="B35" s="49" t="s">
        <v>74</v>
      </c>
      <c r="C35" s="33">
        <v>40</v>
      </c>
      <c r="D35" s="33">
        <f>(E35+F35+G35+H35+I35+J35+K35+L35+M35+N35+O35+P35)/12</f>
        <v>40</v>
      </c>
      <c r="E35" s="33">
        <v>40</v>
      </c>
      <c r="F35" s="33">
        <v>40</v>
      </c>
      <c r="G35" s="33">
        <v>40</v>
      </c>
      <c r="H35" s="33">
        <v>40</v>
      </c>
      <c r="I35" s="33">
        <v>40</v>
      </c>
      <c r="J35" s="33">
        <v>40</v>
      </c>
      <c r="K35" s="33">
        <v>40</v>
      </c>
      <c r="L35" s="33">
        <v>40</v>
      </c>
      <c r="M35" s="33">
        <v>40</v>
      </c>
      <c r="N35" s="33">
        <v>40</v>
      </c>
      <c r="O35" s="33">
        <v>40</v>
      </c>
      <c r="P35" s="33">
        <v>40</v>
      </c>
    </row>
    <row r="36" spans="1:16" ht="30" customHeight="1" x14ac:dyDescent="0.3">
      <c r="A36" s="24">
        <v>5</v>
      </c>
      <c r="B36" s="17" t="s">
        <v>37</v>
      </c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</row>
    <row r="37" spans="1:16" ht="54.6" customHeight="1" x14ac:dyDescent="0.3">
      <c r="A37" s="48" t="s">
        <v>38</v>
      </c>
      <c r="B37" s="49" t="s">
        <v>39</v>
      </c>
      <c r="C37" s="27">
        <v>20</v>
      </c>
      <c r="D37" s="58">
        <f>(F37+G37+H37+M37+N37+O37+P37)/7</f>
        <v>20</v>
      </c>
      <c r="E37" s="27" t="s">
        <v>96</v>
      </c>
      <c r="F37" s="27">
        <v>20</v>
      </c>
      <c r="G37" s="27">
        <v>20</v>
      </c>
      <c r="H37" s="27">
        <v>20</v>
      </c>
      <c r="I37" s="27" t="s">
        <v>96</v>
      </c>
      <c r="J37" s="27" t="s">
        <v>96</v>
      </c>
      <c r="K37" s="27" t="s">
        <v>96</v>
      </c>
      <c r="L37" s="27" t="s">
        <v>96</v>
      </c>
      <c r="M37" s="27">
        <v>20</v>
      </c>
      <c r="N37" s="27">
        <v>20</v>
      </c>
      <c r="O37" s="27">
        <v>20</v>
      </c>
      <c r="P37" s="27">
        <v>20</v>
      </c>
    </row>
    <row r="38" spans="1:16" ht="48" customHeight="1" x14ac:dyDescent="0.3">
      <c r="A38" s="74" t="s">
        <v>40</v>
      </c>
      <c r="B38" s="75" t="s">
        <v>41</v>
      </c>
      <c r="C38" s="39">
        <v>20</v>
      </c>
      <c r="D38" s="63">
        <f>(F38+G38+M38+N38+O38+P38)/6</f>
        <v>15.833333333333334</v>
      </c>
      <c r="E38" s="33" t="s">
        <v>96</v>
      </c>
      <c r="F38" s="39">
        <v>20</v>
      </c>
      <c r="G38" s="39">
        <v>20</v>
      </c>
      <c r="H38" s="33" t="s">
        <v>96</v>
      </c>
      <c r="I38" s="33" t="s">
        <v>96</v>
      </c>
      <c r="J38" s="33" t="s">
        <v>96</v>
      </c>
      <c r="K38" s="33" t="s">
        <v>96</v>
      </c>
      <c r="L38" s="33" t="s">
        <v>96</v>
      </c>
      <c r="M38" s="39">
        <v>20</v>
      </c>
      <c r="N38" s="39">
        <v>20</v>
      </c>
      <c r="O38" s="39">
        <v>15</v>
      </c>
      <c r="P38" s="39">
        <v>0</v>
      </c>
    </row>
    <row r="39" spans="1:16" ht="14.4" hidden="1" customHeight="1" x14ac:dyDescent="0.3">
      <c r="A39" s="74"/>
      <c r="B39" s="75"/>
      <c r="C39" s="39">
        <v>20</v>
      </c>
      <c r="D39" s="63">
        <v>14</v>
      </c>
      <c r="E39" s="33" t="s">
        <v>96</v>
      </c>
      <c r="F39" s="39">
        <v>20</v>
      </c>
      <c r="G39" s="39">
        <v>10</v>
      </c>
      <c r="H39" s="33" t="s">
        <v>96</v>
      </c>
      <c r="I39" s="33" t="s">
        <v>96</v>
      </c>
      <c r="J39" s="33" t="s">
        <v>96</v>
      </c>
      <c r="K39" s="33" t="s">
        <v>96</v>
      </c>
      <c r="L39" s="33" t="s">
        <v>96</v>
      </c>
      <c r="M39" s="39">
        <v>20</v>
      </c>
      <c r="N39" s="39">
        <v>20</v>
      </c>
      <c r="O39" s="39">
        <v>15</v>
      </c>
      <c r="P39" s="39">
        <v>0</v>
      </c>
    </row>
    <row r="40" spans="1:16" ht="51.6" customHeight="1" x14ac:dyDescent="0.3">
      <c r="A40" s="84" t="s">
        <v>42</v>
      </c>
      <c r="B40" s="82" t="s">
        <v>43</v>
      </c>
      <c r="C40" s="40">
        <v>20</v>
      </c>
      <c r="D40" s="64">
        <f>(F40+G40+H40+M40+N40+O40+P40)/7</f>
        <v>20</v>
      </c>
      <c r="E40" s="40" t="s">
        <v>96</v>
      </c>
      <c r="F40" s="40">
        <v>20</v>
      </c>
      <c r="G40" s="40">
        <v>20</v>
      </c>
      <c r="H40" s="40">
        <v>20</v>
      </c>
      <c r="I40" s="40" t="s">
        <v>96</v>
      </c>
      <c r="J40" s="40" t="s">
        <v>96</v>
      </c>
      <c r="K40" s="40" t="s">
        <v>96</v>
      </c>
      <c r="L40" s="40" t="s">
        <v>96</v>
      </c>
      <c r="M40" s="40">
        <v>20</v>
      </c>
      <c r="N40" s="40">
        <v>20</v>
      </c>
      <c r="O40" s="40">
        <v>20</v>
      </c>
      <c r="P40" s="40">
        <v>20</v>
      </c>
    </row>
    <row r="41" spans="1:16" ht="14.4" hidden="1" customHeight="1" x14ac:dyDescent="0.3">
      <c r="A41" s="85"/>
      <c r="B41" s="83"/>
      <c r="C41" s="40">
        <v>20</v>
      </c>
      <c r="D41" s="64">
        <v>20</v>
      </c>
      <c r="E41" s="40" t="s">
        <v>96</v>
      </c>
      <c r="F41" s="40">
        <v>20</v>
      </c>
      <c r="G41" s="40">
        <v>20</v>
      </c>
      <c r="H41" s="40">
        <v>20</v>
      </c>
      <c r="I41" s="40" t="s">
        <v>96</v>
      </c>
      <c r="J41" s="40" t="s">
        <v>96</v>
      </c>
      <c r="K41" s="40" t="s">
        <v>96</v>
      </c>
      <c r="L41" s="40" t="s">
        <v>96</v>
      </c>
      <c r="M41" s="40">
        <v>20</v>
      </c>
      <c r="N41" s="40">
        <v>20</v>
      </c>
      <c r="O41" s="40">
        <v>20</v>
      </c>
      <c r="P41" s="40">
        <v>20</v>
      </c>
    </row>
    <row r="42" spans="1:16" ht="67.8" customHeight="1" x14ac:dyDescent="0.3">
      <c r="A42" s="48" t="s">
        <v>44</v>
      </c>
      <c r="B42" s="49" t="s">
        <v>75</v>
      </c>
      <c r="C42" s="33">
        <v>20</v>
      </c>
      <c r="D42" s="59">
        <f>(F42+G42+H42+M42+N42+O42+P42)/7</f>
        <v>8.5714285714285712</v>
      </c>
      <c r="E42" s="40" t="s">
        <v>96</v>
      </c>
      <c r="F42" s="33">
        <v>0</v>
      </c>
      <c r="G42" s="33">
        <v>0</v>
      </c>
      <c r="H42" s="33">
        <v>0</v>
      </c>
      <c r="I42" s="40" t="s">
        <v>96</v>
      </c>
      <c r="J42" s="40" t="s">
        <v>96</v>
      </c>
      <c r="K42" s="40" t="s">
        <v>96</v>
      </c>
      <c r="L42" s="40" t="s">
        <v>96</v>
      </c>
      <c r="M42" s="33">
        <v>20</v>
      </c>
      <c r="N42" s="33">
        <v>0</v>
      </c>
      <c r="O42" s="33">
        <v>20</v>
      </c>
      <c r="P42" s="33">
        <v>20</v>
      </c>
    </row>
    <row r="43" spans="1:16" ht="74.400000000000006" customHeight="1" x14ac:dyDescent="0.3">
      <c r="A43" s="48" t="s">
        <v>45</v>
      </c>
      <c r="B43" s="49" t="s">
        <v>46</v>
      </c>
      <c r="C43" s="33">
        <v>20</v>
      </c>
      <c r="D43" s="59">
        <f>(F43+G43+H43+M43+N43+O43+O43+P43)/7</f>
        <v>22.857142857142858</v>
      </c>
      <c r="E43" s="40" t="s">
        <v>96</v>
      </c>
      <c r="F43" s="33">
        <v>20</v>
      </c>
      <c r="G43" s="33">
        <v>20</v>
      </c>
      <c r="H43" s="33">
        <v>20</v>
      </c>
      <c r="I43" s="40" t="s">
        <v>96</v>
      </c>
      <c r="J43" s="40" t="s">
        <v>96</v>
      </c>
      <c r="K43" s="40" t="s">
        <v>96</v>
      </c>
      <c r="L43" s="40" t="s">
        <v>96</v>
      </c>
      <c r="M43" s="33">
        <v>20</v>
      </c>
      <c r="N43" s="33">
        <v>20</v>
      </c>
      <c r="O43" s="33">
        <v>20</v>
      </c>
      <c r="P43" s="33">
        <v>20</v>
      </c>
    </row>
    <row r="44" spans="1:16" ht="61.2" customHeight="1" x14ac:dyDescent="0.3">
      <c r="A44" s="48" t="s">
        <v>47</v>
      </c>
      <c r="B44" s="49" t="s">
        <v>48</v>
      </c>
      <c r="C44" s="33">
        <v>20</v>
      </c>
      <c r="D44" s="59">
        <f>(F44+G44+H44+M44+N44+O44+O44+P44)/7</f>
        <v>22.857142857142858</v>
      </c>
      <c r="E44" s="40" t="s">
        <v>96</v>
      </c>
      <c r="F44" s="33">
        <v>20</v>
      </c>
      <c r="G44" s="33">
        <v>20</v>
      </c>
      <c r="H44" s="33">
        <v>20</v>
      </c>
      <c r="I44" s="40" t="s">
        <v>96</v>
      </c>
      <c r="J44" s="40" t="s">
        <v>96</v>
      </c>
      <c r="K44" s="40" t="s">
        <v>96</v>
      </c>
      <c r="L44" s="40" t="s">
        <v>96</v>
      </c>
      <c r="M44" s="33">
        <v>20</v>
      </c>
      <c r="N44" s="33">
        <v>20</v>
      </c>
      <c r="O44" s="33">
        <v>20</v>
      </c>
      <c r="P44" s="33">
        <v>20</v>
      </c>
    </row>
    <row r="45" spans="1:16" ht="24" customHeight="1" x14ac:dyDescent="0.3">
      <c r="A45" s="24">
        <v>6</v>
      </c>
      <c r="B45" s="17" t="s">
        <v>49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</row>
    <row r="46" spans="1:16" ht="63" customHeight="1" x14ac:dyDescent="0.3">
      <c r="A46" s="53" t="s">
        <v>50</v>
      </c>
      <c r="B46" s="47" t="s">
        <v>76</v>
      </c>
      <c r="C46" s="33">
        <v>40</v>
      </c>
      <c r="D46" s="33">
        <f>(E46+F46+G46+H46+I46+J46+K46+L46+M46+N46+O46+P46)/12</f>
        <v>40</v>
      </c>
      <c r="E46" s="33">
        <v>40</v>
      </c>
      <c r="F46" s="33">
        <v>40</v>
      </c>
      <c r="G46" s="33">
        <v>40</v>
      </c>
      <c r="H46" s="33">
        <v>40</v>
      </c>
      <c r="I46" s="33">
        <v>40</v>
      </c>
      <c r="J46" s="33">
        <v>40</v>
      </c>
      <c r="K46" s="33">
        <v>40</v>
      </c>
      <c r="L46" s="33">
        <v>40</v>
      </c>
      <c r="M46" s="33">
        <v>40</v>
      </c>
      <c r="N46" s="33">
        <v>40</v>
      </c>
      <c r="O46" s="33">
        <v>40</v>
      </c>
      <c r="P46" s="33">
        <v>40</v>
      </c>
    </row>
    <row r="47" spans="1:16" ht="51" customHeight="1" x14ac:dyDescent="0.3">
      <c r="A47" s="51" t="s">
        <v>51</v>
      </c>
      <c r="B47" s="52" t="s">
        <v>77</v>
      </c>
      <c r="C47" s="33">
        <v>40</v>
      </c>
      <c r="D47" s="59">
        <f>(E47+F47+G47+H47+I47+J47+K47+L47+M47+N47+O47+P47)/12</f>
        <v>36.666666666666664</v>
      </c>
      <c r="E47" s="33">
        <v>40</v>
      </c>
      <c r="F47" s="33">
        <v>40</v>
      </c>
      <c r="G47" s="33">
        <v>40</v>
      </c>
      <c r="H47" s="33">
        <v>40</v>
      </c>
      <c r="I47" s="33">
        <v>40</v>
      </c>
      <c r="J47" s="33">
        <v>40</v>
      </c>
      <c r="K47" s="33">
        <v>40</v>
      </c>
      <c r="L47" s="33">
        <v>40</v>
      </c>
      <c r="M47" s="33">
        <v>40</v>
      </c>
      <c r="N47" s="33">
        <v>0</v>
      </c>
      <c r="O47" s="33">
        <v>40</v>
      </c>
      <c r="P47" s="30">
        <v>40</v>
      </c>
    </row>
    <row r="48" spans="1:16" ht="24" customHeight="1" x14ac:dyDescent="0.3">
      <c r="A48" s="24">
        <v>7</v>
      </c>
      <c r="B48" s="17" t="s">
        <v>53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</row>
    <row r="49" spans="1:17" ht="59.4" customHeight="1" x14ac:dyDescent="0.3">
      <c r="A49" s="53" t="s">
        <v>52</v>
      </c>
      <c r="B49" s="47" t="s">
        <v>55</v>
      </c>
      <c r="C49" s="27">
        <v>40</v>
      </c>
      <c r="D49" s="59">
        <f>(E49+F49+G49+H49+I49+J49+K49+L49+M49+N49+O49+P49)/12</f>
        <v>23.333333333333332</v>
      </c>
      <c r="E49" s="27">
        <v>40</v>
      </c>
      <c r="F49" s="27">
        <v>40</v>
      </c>
      <c r="G49" s="27">
        <v>0</v>
      </c>
      <c r="H49" s="27">
        <v>0</v>
      </c>
      <c r="I49" s="27">
        <v>40</v>
      </c>
      <c r="J49" s="27">
        <v>0</v>
      </c>
      <c r="K49" s="27">
        <v>40</v>
      </c>
      <c r="L49" s="27">
        <v>0</v>
      </c>
      <c r="M49" s="27">
        <v>40</v>
      </c>
      <c r="N49" s="27">
        <v>0</v>
      </c>
      <c r="O49" s="27">
        <v>40</v>
      </c>
      <c r="P49" s="27">
        <v>40</v>
      </c>
    </row>
    <row r="50" spans="1:17" ht="139.19999999999999" customHeight="1" x14ac:dyDescent="0.3">
      <c r="A50" s="78" t="s">
        <v>89</v>
      </c>
      <c r="B50" s="80" t="s">
        <v>57</v>
      </c>
      <c r="C50" s="33">
        <v>40</v>
      </c>
      <c r="D50" s="58">
        <f>(E50+F50+G50+H50+I50+J50+K50+L50+M50+N50+O50+P50)/12</f>
        <v>40</v>
      </c>
      <c r="E50" s="33">
        <v>40</v>
      </c>
      <c r="F50" s="33">
        <v>40</v>
      </c>
      <c r="G50" s="33">
        <v>40</v>
      </c>
      <c r="H50" s="33">
        <v>40</v>
      </c>
      <c r="I50" s="33">
        <v>40</v>
      </c>
      <c r="J50" s="33">
        <v>40</v>
      </c>
      <c r="K50" s="33">
        <v>40</v>
      </c>
      <c r="L50" s="33">
        <v>40</v>
      </c>
      <c r="M50" s="33">
        <v>40</v>
      </c>
      <c r="N50" s="33">
        <v>40</v>
      </c>
      <c r="O50" s="33">
        <v>40</v>
      </c>
      <c r="P50" s="33">
        <v>40</v>
      </c>
    </row>
    <row r="51" spans="1:17" ht="15" hidden="1" customHeight="1" x14ac:dyDescent="0.3">
      <c r="A51" s="79"/>
      <c r="B51" s="81"/>
      <c r="C51" s="4"/>
      <c r="D51" s="65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7" ht="67.8" customHeight="1" x14ac:dyDescent="0.3">
      <c r="A52" s="24">
        <v>8</v>
      </c>
      <c r="B52" s="17" t="s">
        <v>78</v>
      </c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</row>
    <row r="53" spans="1:17" ht="34.200000000000003" customHeight="1" x14ac:dyDescent="0.3">
      <c r="A53" s="26" t="s">
        <v>54</v>
      </c>
      <c r="B53" s="14" t="s">
        <v>79</v>
      </c>
      <c r="C53" s="33">
        <v>40</v>
      </c>
      <c r="D53" s="33">
        <f>(E53+F53+G53+H53+I53+J53+K53+L53+M53+N53+O53+P53)/12</f>
        <v>40</v>
      </c>
      <c r="E53" s="33">
        <v>40</v>
      </c>
      <c r="F53" s="33">
        <v>40</v>
      </c>
      <c r="G53" s="33">
        <v>40</v>
      </c>
      <c r="H53" s="33">
        <v>40</v>
      </c>
      <c r="I53" s="33">
        <v>40</v>
      </c>
      <c r="J53" s="33">
        <v>40</v>
      </c>
      <c r="K53" s="33">
        <v>40</v>
      </c>
      <c r="L53" s="33">
        <v>40</v>
      </c>
      <c r="M53" s="33">
        <v>40</v>
      </c>
      <c r="N53" s="33">
        <v>40</v>
      </c>
      <c r="O53" s="33">
        <v>40</v>
      </c>
      <c r="P53" s="33">
        <v>40</v>
      </c>
    </row>
    <row r="54" spans="1:17" ht="27.6" x14ac:dyDescent="0.3">
      <c r="A54" s="15" t="s">
        <v>56</v>
      </c>
      <c r="B54" s="13" t="s">
        <v>80</v>
      </c>
      <c r="C54" s="33">
        <v>40</v>
      </c>
      <c r="D54" s="33">
        <f t="shared" ref="D54:D56" si="2">(E54+F54+G54+H54+I54+J54+K54+L54+M54+N54+O54+P54)/12</f>
        <v>40</v>
      </c>
      <c r="E54" s="33">
        <v>40</v>
      </c>
      <c r="F54" s="33">
        <v>40</v>
      </c>
      <c r="G54" s="33">
        <v>40</v>
      </c>
      <c r="H54" s="33">
        <v>40</v>
      </c>
      <c r="I54" s="33">
        <v>40</v>
      </c>
      <c r="J54" s="33">
        <v>40</v>
      </c>
      <c r="K54" s="33">
        <v>40</v>
      </c>
      <c r="L54" s="33">
        <v>40</v>
      </c>
      <c r="M54" s="33">
        <v>40</v>
      </c>
      <c r="N54" s="33">
        <v>40</v>
      </c>
      <c r="O54" s="33">
        <v>40</v>
      </c>
      <c r="P54" s="33">
        <v>40</v>
      </c>
    </row>
    <row r="55" spans="1:17" ht="44.4" customHeight="1" x14ac:dyDescent="0.3">
      <c r="A55" s="51" t="s">
        <v>90</v>
      </c>
      <c r="B55" s="46" t="s">
        <v>88</v>
      </c>
      <c r="C55" s="30">
        <v>40</v>
      </c>
      <c r="D55" s="59">
        <f>(E55+F55+G55+H55+J55+K55+L55+M55+N55+O55+P55)/11</f>
        <v>40</v>
      </c>
      <c r="E55" s="30">
        <v>40</v>
      </c>
      <c r="F55" s="30">
        <v>40</v>
      </c>
      <c r="G55" s="30">
        <v>40</v>
      </c>
      <c r="H55" s="30">
        <v>40</v>
      </c>
      <c r="I55" s="30" t="s">
        <v>96</v>
      </c>
      <c r="J55" s="30">
        <v>40</v>
      </c>
      <c r="K55" s="30">
        <v>40</v>
      </c>
      <c r="L55" s="30">
        <v>40</v>
      </c>
      <c r="M55" s="30">
        <v>40</v>
      </c>
      <c r="N55" s="30">
        <v>40</v>
      </c>
      <c r="O55" s="30">
        <v>40</v>
      </c>
      <c r="P55" s="30">
        <v>40</v>
      </c>
    </row>
    <row r="56" spans="1:17" ht="42" customHeight="1" x14ac:dyDescent="0.3">
      <c r="A56" s="55" t="s">
        <v>91</v>
      </c>
      <c r="B56" s="54" t="s">
        <v>81</v>
      </c>
      <c r="C56" s="33">
        <v>20</v>
      </c>
      <c r="D56" s="33">
        <f t="shared" si="2"/>
        <v>20</v>
      </c>
      <c r="E56" s="33">
        <v>20</v>
      </c>
      <c r="F56" s="33">
        <v>20</v>
      </c>
      <c r="G56" s="33">
        <v>20</v>
      </c>
      <c r="H56" s="33">
        <v>20</v>
      </c>
      <c r="I56" s="33">
        <v>20</v>
      </c>
      <c r="J56" s="33">
        <v>20</v>
      </c>
      <c r="K56" s="33">
        <v>20</v>
      </c>
      <c r="L56" s="33">
        <v>20</v>
      </c>
      <c r="M56" s="33">
        <v>20</v>
      </c>
      <c r="N56" s="33">
        <v>20</v>
      </c>
      <c r="O56" s="33">
        <v>20</v>
      </c>
      <c r="P56" s="33">
        <v>20</v>
      </c>
    </row>
    <row r="57" spans="1:17" ht="42" customHeight="1" x14ac:dyDescent="0.3">
      <c r="A57" s="66"/>
      <c r="B57" s="67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</row>
    <row r="59" spans="1:17" ht="31.8" customHeight="1" x14ac:dyDescent="0.3">
      <c r="A59" s="71" t="s">
        <v>58</v>
      </c>
      <c r="B59" s="76"/>
      <c r="C59" s="76"/>
      <c r="D59" s="77"/>
      <c r="E59" s="41">
        <v>540</v>
      </c>
      <c r="F59" s="41">
        <v>700</v>
      </c>
      <c r="G59" s="41">
        <v>720</v>
      </c>
      <c r="H59" s="41">
        <v>620</v>
      </c>
      <c r="I59" s="41">
        <v>510</v>
      </c>
      <c r="J59" s="41">
        <v>560</v>
      </c>
      <c r="K59" s="41">
        <v>580</v>
      </c>
      <c r="L59" s="41">
        <v>550</v>
      </c>
      <c r="M59" s="41">
        <v>800</v>
      </c>
      <c r="N59" s="41">
        <v>580</v>
      </c>
      <c r="O59" s="41">
        <v>785</v>
      </c>
      <c r="P59" s="41">
        <v>740</v>
      </c>
    </row>
    <row r="60" spans="1:17" ht="33" customHeight="1" x14ac:dyDescent="0.3">
      <c r="A60" s="70" t="s">
        <v>59</v>
      </c>
      <c r="B60" s="70"/>
      <c r="C60" s="70"/>
      <c r="D60" s="70"/>
      <c r="E60" s="41">
        <v>580</v>
      </c>
      <c r="F60" s="41">
        <v>900</v>
      </c>
      <c r="G60" s="41">
        <v>880</v>
      </c>
      <c r="H60" s="42">
        <v>880</v>
      </c>
      <c r="I60" s="41">
        <v>540</v>
      </c>
      <c r="J60" s="41">
        <v>700</v>
      </c>
      <c r="K60" s="41">
        <v>700</v>
      </c>
      <c r="L60" s="41">
        <v>700</v>
      </c>
      <c r="M60" s="41">
        <v>840</v>
      </c>
      <c r="N60" s="41">
        <v>860</v>
      </c>
      <c r="O60" s="41">
        <v>860</v>
      </c>
      <c r="P60" s="41">
        <v>900</v>
      </c>
    </row>
    <row r="61" spans="1:17" ht="32.4" customHeight="1" x14ac:dyDescent="0.3">
      <c r="A61" s="69" t="s">
        <v>60</v>
      </c>
      <c r="B61" s="69"/>
      <c r="C61" s="69"/>
      <c r="D61" s="69"/>
      <c r="E61" s="43">
        <f t="shared" ref="E61:P61" si="3">E59/E60*E62*400</f>
        <v>372.41379310344826</v>
      </c>
      <c r="F61" s="43">
        <f t="shared" si="3"/>
        <v>342.22222222222223</v>
      </c>
      <c r="G61" s="43">
        <f t="shared" si="3"/>
        <v>360.00000000000006</v>
      </c>
      <c r="H61" s="43">
        <f t="shared" si="3"/>
        <v>310.00000000000006</v>
      </c>
      <c r="I61" s="43">
        <f t="shared" si="3"/>
        <v>377.77777777777777</v>
      </c>
      <c r="J61" s="43">
        <f t="shared" si="3"/>
        <v>320</v>
      </c>
      <c r="K61" s="43">
        <f t="shared" si="3"/>
        <v>331.42857142857144</v>
      </c>
      <c r="L61" s="43">
        <f t="shared" si="3"/>
        <v>314.28571428571428</v>
      </c>
      <c r="M61" s="43">
        <f t="shared" si="3"/>
        <v>457.14285714285711</v>
      </c>
      <c r="N61" s="43">
        <f t="shared" si="3"/>
        <v>296.74418604651163</v>
      </c>
      <c r="O61" s="43">
        <f t="shared" si="3"/>
        <v>401.62790697674427</v>
      </c>
      <c r="P61" s="43">
        <f t="shared" si="3"/>
        <v>394.66666666666663</v>
      </c>
      <c r="Q61" s="45"/>
    </row>
    <row r="62" spans="1:17" ht="25.2" customHeight="1" x14ac:dyDescent="0.3">
      <c r="A62" s="70" t="s">
        <v>61</v>
      </c>
      <c r="B62" s="70"/>
      <c r="C62" s="70"/>
      <c r="D62" s="70"/>
      <c r="E62" s="8">
        <v>1</v>
      </c>
      <c r="F62" s="8">
        <v>1.1000000000000001</v>
      </c>
      <c r="G62" s="8">
        <v>1.1000000000000001</v>
      </c>
      <c r="H62" s="8">
        <v>1.1000000000000001</v>
      </c>
      <c r="I62" s="8">
        <v>1</v>
      </c>
      <c r="J62" s="8">
        <v>1</v>
      </c>
      <c r="K62" s="8">
        <v>1</v>
      </c>
      <c r="L62" s="8">
        <v>1</v>
      </c>
      <c r="M62" s="8">
        <v>1.2</v>
      </c>
      <c r="N62" s="8">
        <v>1.1000000000000001</v>
      </c>
      <c r="O62" s="8">
        <v>1.1000000000000001</v>
      </c>
      <c r="P62" s="8">
        <v>1.2</v>
      </c>
    </row>
    <row r="63" spans="1:17" ht="34.200000000000003" customHeight="1" x14ac:dyDescent="0.3">
      <c r="A63" s="70" t="s">
        <v>62</v>
      </c>
      <c r="B63" s="70"/>
      <c r="C63" s="70"/>
      <c r="D63" s="71"/>
      <c r="E63" s="44">
        <f>Q61/12</f>
        <v>0</v>
      </c>
      <c r="F63" s="9"/>
      <c r="G63" s="9"/>
      <c r="H63" s="9"/>
      <c r="I63" s="9"/>
      <c r="J63" s="9"/>
      <c r="K63" s="9"/>
      <c r="L63" s="9"/>
      <c r="M63" s="9"/>
      <c r="N63" s="9"/>
      <c r="O63" s="9"/>
      <c r="P63" s="10"/>
    </row>
  </sheetData>
  <mergeCells count="24">
    <mergeCell ref="A16:A19"/>
    <mergeCell ref="B16:B19"/>
    <mergeCell ref="C6:P6"/>
    <mergeCell ref="C7:C8"/>
    <mergeCell ref="D7:D8"/>
    <mergeCell ref="E7:P7"/>
    <mergeCell ref="A12:A14"/>
    <mergeCell ref="B12:B14"/>
    <mergeCell ref="A6:A8"/>
    <mergeCell ref="B6:B8"/>
    <mergeCell ref="A61:D61"/>
    <mergeCell ref="A62:D62"/>
    <mergeCell ref="A63:D63"/>
    <mergeCell ref="A20:A23"/>
    <mergeCell ref="A28:A29"/>
    <mergeCell ref="B28:B29"/>
    <mergeCell ref="A59:D59"/>
    <mergeCell ref="A60:D60"/>
    <mergeCell ref="A50:A51"/>
    <mergeCell ref="B50:B51"/>
    <mergeCell ref="A38:A39"/>
    <mergeCell ref="B38:B39"/>
    <mergeCell ref="B40:B41"/>
    <mergeCell ref="A40:A41"/>
  </mergeCells>
  <pageMargins left="0.7" right="0.7" top="0.75" bottom="0.75" header="0.3" footer="0.3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L14" sqref="L14"/>
    </sheetView>
  </sheetViews>
  <sheetFormatPr defaultRowHeight="14.4" x14ac:dyDescent="0.3"/>
  <cols>
    <col min="1" max="1" width="9.77734375" customWidth="1"/>
    <col min="2" max="2" width="46.109375" customWidth="1"/>
    <col min="3" max="3" width="20.6640625" customWidth="1"/>
    <col min="4" max="4" width="17.6640625" customWidth="1"/>
    <col min="5" max="5" width="15.88671875" customWidth="1"/>
    <col min="6" max="6" width="12.77734375" customWidth="1"/>
  </cols>
  <sheetData>
    <row r="1" spans="1:7" ht="15.6" x14ac:dyDescent="0.3">
      <c r="F1" s="1" t="s">
        <v>98</v>
      </c>
      <c r="G1" s="1"/>
    </row>
    <row r="2" spans="1:7" ht="18" x14ac:dyDescent="0.35">
      <c r="B2" s="3"/>
      <c r="C2" s="3" t="s">
        <v>99</v>
      </c>
      <c r="D2" s="3"/>
      <c r="F2" s="1" t="s">
        <v>1</v>
      </c>
      <c r="G2" s="1"/>
    </row>
    <row r="3" spans="1:7" ht="18" x14ac:dyDescent="0.35">
      <c r="B3" s="3" t="s">
        <v>100</v>
      </c>
      <c r="C3" s="3"/>
      <c r="D3" s="3"/>
      <c r="E3" s="3"/>
    </row>
    <row r="5" spans="1:7" ht="93.6" x14ac:dyDescent="0.3">
      <c r="A5" s="98" t="s">
        <v>101</v>
      </c>
      <c r="B5" s="98" t="s">
        <v>102</v>
      </c>
      <c r="C5" s="98" t="s">
        <v>103</v>
      </c>
      <c r="D5" s="98" t="s">
        <v>104</v>
      </c>
      <c r="E5" s="98" t="s">
        <v>105</v>
      </c>
      <c r="F5" s="98" t="s">
        <v>106</v>
      </c>
      <c r="G5" s="98" t="s">
        <v>107</v>
      </c>
    </row>
    <row r="6" spans="1:7" ht="15.6" x14ac:dyDescent="0.3">
      <c r="A6" s="99"/>
      <c r="B6" s="99">
        <v>2</v>
      </c>
      <c r="C6" s="99">
        <v>3</v>
      </c>
      <c r="D6" s="99">
        <v>4</v>
      </c>
      <c r="E6" s="99">
        <v>5</v>
      </c>
      <c r="F6" s="99">
        <v>6</v>
      </c>
      <c r="G6" s="99"/>
    </row>
    <row r="7" spans="1:7" ht="31.2" x14ac:dyDescent="0.3">
      <c r="A7" s="99">
        <v>1</v>
      </c>
      <c r="B7" s="100" t="s">
        <v>108</v>
      </c>
      <c r="C7" s="101">
        <v>457</v>
      </c>
      <c r="D7" s="101">
        <v>800</v>
      </c>
      <c r="E7" s="101">
        <v>840</v>
      </c>
      <c r="F7" s="41">
        <f>D7/E7*100</f>
        <v>95.238095238095227</v>
      </c>
      <c r="G7" s="102">
        <v>1</v>
      </c>
    </row>
    <row r="8" spans="1:7" ht="15.6" x14ac:dyDescent="0.3">
      <c r="A8" s="99">
        <v>2</v>
      </c>
      <c r="B8" s="100" t="s">
        <v>109</v>
      </c>
      <c r="C8" s="101">
        <v>402</v>
      </c>
      <c r="D8" s="101">
        <v>785</v>
      </c>
      <c r="E8" s="101">
        <v>860</v>
      </c>
      <c r="F8" s="41">
        <f>D8/E8*100</f>
        <v>91.279069767441854</v>
      </c>
      <c r="G8" s="102">
        <v>1</v>
      </c>
    </row>
    <row r="9" spans="1:7" ht="15.6" x14ac:dyDescent="0.3">
      <c r="A9" s="99">
        <v>3</v>
      </c>
      <c r="B9" s="100" t="s">
        <v>110</v>
      </c>
      <c r="C9" s="101">
        <v>378</v>
      </c>
      <c r="D9" s="101">
        <v>510</v>
      </c>
      <c r="E9" s="101">
        <v>540</v>
      </c>
      <c r="F9" s="41">
        <v>94</v>
      </c>
      <c r="G9" s="102">
        <v>1</v>
      </c>
    </row>
    <row r="10" spans="1:7" ht="15.6" x14ac:dyDescent="0.3">
      <c r="A10" s="99">
        <v>4</v>
      </c>
      <c r="B10" s="100" t="s">
        <v>111</v>
      </c>
      <c r="C10" s="101">
        <v>372</v>
      </c>
      <c r="D10" s="101">
        <v>540</v>
      </c>
      <c r="E10" s="101">
        <v>580</v>
      </c>
      <c r="F10" s="41">
        <f t="shared" ref="F10:F18" si="0">D10/E10*100</f>
        <v>93.103448275862064</v>
      </c>
      <c r="G10" s="102">
        <v>1</v>
      </c>
    </row>
    <row r="11" spans="1:7" ht="15.6" x14ac:dyDescent="0.3">
      <c r="A11" s="99">
        <v>5</v>
      </c>
      <c r="B11" s="100" t="s">
        <v>112</v>
      </c>
      <c r="C11" s="101">
        <v>395</v>
      </c>
      <c r="D11" s="101">
        <v>740</v>
      </c>
      <c r="E11" s="101">
        <v>900</v>
      </c>
      <c r="F11" s="41">
        <f t="shared" si="0"/>
        <v>82.222222222222214</v>
      </c>
      <c r="G11" s="103">
        <v>2</v>
      </c>
    </row>
    <row r="12" spans="1:7" ht="15.6" x14ac:dyDescent="0.3">
      <c r="A12" s="99">
        <v>6</v>
      </c>
      <c r="B12" s="100" t="s">
        <v>113</v>
      </c>
      <c r="C12" s="101">
        <v>360</v>
      </c>
      <c r="D12" s="101">
        <v>720</v>
      </c>
      <c r="E12" s="101">
        <v>880</v>
      </c>
      <c r="F12" s="41">
        <f t="shared" si="0"/>
        <v>81.818181818181827</v>
      </c>
      <c r="G12" s="103">
        <v>2</v>
      </c>
    </row>
    <row r="13" spans="1:7" ht="15.6" x14ac:dyDescent="0.3">
      <c r="A13" s="99">
        <v>7</v>
      </c>
      <c r="B13" s="100" t="s">
        <v>114</v>
      </c>
      <c r="C13" s="101">
        <v>342</v>
      </c>
      <c r="D13" s="101">
        <v>700</v>
      </c>
      <c r="E13" s="101">
        <v>900</v>
      </c>
      <c r="F13" s="41">
        <f t="shared" si="0"/>
        <v>77.777777777777786</v>
      </c>
      <c r="G13" s="103">
        <v>2</v>
      </c>
    </row>
    <row r="14" spans="1:7" ht="31.2" x14ac:dyDescent="0.3">
      <c r="A14" s="99">
        <v>8</v>
      </c>
      <c r="B14" s="100" t="s">
        <v>115</v>
      </c>
      <c r="C14" s="101">
        <v>331</v>
      </c>
      <c r="D14" s="101">
        <v>580</v>
      </c>
      <c r="E14" s="101">
        <v>700</v>
      </c>
      <c r="F14" s="41">
        <f t="shared" si="0"/>
        <v>82.857142857142861</v>
      </c>
      <c r="G14" s="103">
        <v>2</v>
      </c>
    </row>
    <row r="15" spans="1:7" ht="15.6" x14ac:dyDescent="0.3">
      <c r="A15" s="99">
        <v>9</v>
      </c>
      <c r="B15" s="100" t="s">
        <v>116</v>
      </c>
      <c r="C15" s="101">
        <v>320</v>
      </c>
      <c r="D15" s="101">
        <v>560</v>
      </c>
      <c r="E15" s="101">
        <v>700</v>
      </c>
      <c r="F15" s="41">
        <f t="shared" si="0"/>
        <v>80</v>
      </c>
      <c r="G15" s="103">
        <v>2</v>
      </c>
    </row>
    <row r="16" spans="1:7" ht="31.2" x14ac:dyDescent="0.3">
      <c r="A16" s="99">
        <v>10</v>
      </c>
      <c r="B16" s="100" t="s">
        <v>117</v>
      </c>
      <c r="C16" s="101">
        <v>314</v>
      </c>
      <c r="D16" s="101">
        <v>550</v>
      </c>
      <c r="E16" s="101">
        <v>700</v>
      </c>
      <c r="F16" s="41">
        <f t="shared" si="0"/>
        <v>78.571428571428569</v>
      </c>
      <c r="G16" s="103">
        <v>2</v>
      </c>
    </row>
    <row r="17" spans="1:7" ht="15.6" x14ac:dyDescent="0.3">
      <c r="A17" s="99">
        <v>11</v>
      </c>
      <c r="B17" s="100" t="s">
        <v>118</v>
      </c>
      <c r="C17" s="101">
        <v>310</v>
      </c>
      <c r="D17" s="101">
        <v>620</v>
      </c>
      <c r="E17" s="101">
        <v>880</v>
      </c>
      <c r="F17" s="41">
        <f t="shared" si="0"/>
        <v>70.454545454545453</v>
      </c>
      <c r="G17" s="103">
        <v>2</v>
      </c>
    </row>
    <row r="18" spans="1:7" ht="15.6" x14ac:dyDescent="0.3">
      <c r="A18" s="99">
        <v>12</v>
      </c>
      <c r="B18" s="100" t="s">
        <v>119</v>
      </c>
      <c r="C18" s="101">
        <v>297</v>
      </c>
      <c r="D18" s="101">
        <v>580</v>
      </c>
      <c r="E18" s="101">
        <v>860</v>
      </c>
      <c r="F18" s="41">
        <f t="shared" si="0"/>
        <v>67.441860465116278</v>
      </c>
      <c r="G18" s="104">
        <v>3</v>
      </c>
    </row>
    <row r="19" spans="1:7" ht="35.4" customHeight="1" x14ac:dyDescent="0.3">
      <c r="A19" s="105" t="s">
        <v>120</v>
      </c>
      <c r="B19" s="106"/>
      <c r="C19" s="101">
        <f>4279/12</f>
        <v>356.58333333333331</v>
      </c>
      <c r="D19" s="99" t="s">
        <v>121</v>
      </c>
      <c r="E19" s="99" t="s">
        <v>121</v>
      </c>
      <c r="F19" s="99" t="s">
        <v>121</v>
      </c>
      <c r="G19" s="99"/>
    </row>
    <row r="20" spans="1:7" ht="15.6" x14ac:dyDescent="0.3">
      <c r="C20" s="107"/>
      <c r="D20" s="108"/>
    </row>
    <row r="21" spans="1:7" ht="15.6" x14ac:dyDescent="0.3">
      <c r="A21" s="1" t="s">
        <v>122</v>
      </c>
      <c r="B21" s="1"/>
      <c r="C21" s="1"/>
      <c r="D21" s="1"/>
      <c r="E21" s="1"/>
      <c r="F21" s="1"/>
      <c r="G21" s="1"/>
    </row>
    <row r="22" spans="1:7" ht="15.6" x14ac:dyDescent="0.3">
      <c r="A22" s="1" t="s">
        <v>123</v>
      </c>
      <c r="B22" s="1"/>
      <c r="C22" s="1"/>
      <c r="D22" s="1"/>
      <c r="E22" s="1"/>
      <c r="F22" s="1"/>
      <c r="G22" s="1"/>
    </row>
    <row r="23" spans="1:7" ht="15.6" x14ac:dyDescent="0.3">
      <c r="A23" s="1" t="s">
        <v>124</v>
      </c>
      <c r="B23" s="1"/>
      <c r="C23" s="1"/>
      <c r="D23" s="1"/>
      <c r="E23" s="1"/>
      <c r="F23" s="1"/>
      <c r="G23" s="1"/>
    </row>
  </sheetData>
  <mergeCells count="1">
    <mergeCell ref="A19:B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приложение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И. Козлова</dc:creator>
  <cp:lastModifiedBy>Ирина И. Козлова</cp:lastModifiedBy>
  <cp:lastPrinted>2024-05-06T06:38:11Z</cp:lastPrinted>
  <dcterms:created xsi:type="dcterms:W3CDTF">2023-04-26T05:47:16Z</dcterms:created>
  <dcterms:modified xsi:type="dcterms:W3CDTF">2024-05-07T11:52:44Z</dcterms:modified>
</cp:coreProperties>
</file>